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ark Rides and Amenities" sheetId="1" r:id="rId3"/>
    <sheet state="visible" name="Marketing Campaign" sheetId="2" r:id="rId4"/>
    <sheet state="visible" name="Running Costs" sheetId="3" r:id="rId5"/>
    <sheet state="visible" name="Game Results" sheetId="4" r:id="rId6"/>
  </sheets>
  <definedNames/>
  <calcPr/>
</workbook>
</file>

<file path=xl/sharedStrings.xml><?xml version="1.0" encoding="utf-8"?>
<sst xmlns="http://schemas.openxmlformats.org/spreadsheetml/2006/main" count="93" uniqueCount="75">
  <si>
    <t>Tally</t>
  </si>
  <si>
    <t>Type of Marketing Event</t>
  </si>
  <si>
    <t>Type of ride, amenity or attraction</t>
  </si>
  <si>
    <t>Price Each</t>
  </si>
  <si>
    <t>Number Bought</t>
  </si>
  <si>
    <t>Cost</t>
  </si>
  <si>
    <t>Spent</t>
  </si>
  <si>
    <t>Money Left</t>
  </si>
  <si>
    <t>Type of cost</t>
  </si>
  <si>
    <t>Running Cost (1 Month)</t>
  </si>
  <si>
    <t>Number Required</t>
  </si>
  <si>
    <t>Total Cost</t>
  </si>
  <si>
    <t>Super Exciting Rides</t>
  </si>
  <si>
    <t>Opening Night Party</t>
  </si>
  <si>
    <t>Super Exciting Ride Maintenance</t>
  </si>
  <si>
    <t>Music Concert</t>
  </si>
  <si>
    <t>Fireworks Display</t>
  </si>
  <si>
    <t>Family Ride Maintenance</t>
  </si>
  <si>
    <t>TV Advertising Campaign (1 Week)</t>
  </si>
  <si>
    <t>Family Rides</t>
  </si>
  <si>
    <t>Radio Advertising Campaign (1 Week)</t>
  </si>
  <si>
    <t>Newspaper Adverts (1 Week)</t>
  </si>
  <si>
    <t>Water Rides</t>
  </si>
  <si>
    <t>Water Ride Maintenance</t>
  </si>
  <si>
    <t>Billboard Adverts (1 Week)</t>
  </si>
  <si>
    <t>Children's Rides</t>
  </si>
  <si>
    <t>Internet Advertising (1 Week)</t>
  </si>
  <si>
    <t>Attractions</t>
  </si>
  <si>
    <t>Children's Ride Maintenance</t>
  </si>
  <si>
    <t xml:space="preserve"> </t>
  </si>
  <si>
    <t>Toilets</t>
  </si>
  <si>
    <t>Attractions Maintenance</t>
  </si>
  <si>
    <t>First Aid Building</t>
  </si>
  <si>
    <t>Total Spent</t>
  </si>
  <si>
    <t>Cafes and Restaurants</t>
  </si>
  <si>
    <t>First Aid Building Maintenance</t>
  </si>
  <si>
    <t>Entrance / Exit Turnstiles</t>
  </si>
  <si>
    <t>Cafes and Restaurants Maintenance</t>
  </si>
  <si>
    <t>Saved for running costs</t>
  </si>
  <si>
    <t>Lake (per square)</t>
  </si>
  <si>
    <t>Rides Staff</t>
  </si>
  <si>
    <t>Gardens (per square)</t>
  </si>
  <si>
    <t>Gardens / Parks Staff</t>
  </si>
  <si>
    <t>Bins</t>
  </si>
  <si>
    <t>Benches</t>
  </si>
  <si>
    <t>Cleaning Staff</t>
  </si>
  <si>
    <t>Paths (per square)</t>
  </si>
  <si>
    <t>Parking (per square)</t>
  </si>
  <si>
    <t>Insurance</t>
  </si>
  <si>
    <t>Fences (per square)</t>
  </si>
  <si>
    <t>Utility Bills</t>
  </si>
  <si>
    <t>Office Staff</t>
  </si>
  <si>
    <t>Notes: Just add in the number of theme park amenities and the spreadsheet will automatically work out what you have spent and how much money you have left.</t>
  </si>
  <si>
    <t>Saved for marketing and running costs</t>
  </si>
  <si>
    <t>Total Left in Bank</t>
  </si>
  <si>
    <t>Tickets Sold</t>
  </si>
  <si>
    <t>Price</t>
  </si>
  <si>
    <t>Total Income</t>
  </si>
  <si>
    <t>Monthly Costs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</si>
  <si>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</si>
  <si>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</si>
  <si>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</si>
  <si>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</si>
  <si>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</si>
  <si>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</si>
  <si>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</si>
  <si>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</si>
  <si>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</si>
  <si>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</si>
  <si>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</si>
  <si>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</si>
  <si>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2</t>
  </si>
  <si>
    <t>Year 3</t>
  </si>
  <si>
    <t>Total Cash in Bank after 3 Years</t>
  </si>
  <si>
    <t>Profit after 3 Years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</si>
</sst>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]#,##0.00"/>
  </numFmts>
  <fonts count="10">
    <font>
      <sz val="10.0"/>
      <color rgb="FF000000"/>
      <name val="Arial"/>
    </font>
    <font/>
    <font>
      <b/>
      <sz val="12.0"/>
    </font>
    <font>
      <b/>
      <sz val="12.0"/>
      <name val="Verdana"/>
    </font>
    <font>
      <name val="Verdana"/>
    </font>
    <font>
      <sz val="12.0"/>
      <color rgb="FF000000"/>
      <name val="Verdana"/>
    </font>
    <font>
      <sz val="12.0"/>
      <name val="Verdana"/>
    </font>
    <font>
      <sz val="12.0"/>
    </font>
    <font>
      <color rgb="FFCCCCCC"/>
    </font>
    <font>
      <color rgb="FFCCCCCC"/>
      <name val="Verdana"/>
    </font>
  </fonts>
  <fills count="1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C9DAF8"/>
        <bgColor rgb="FFC9DAF8"/>
      </patternFill>
    </fill>
    <fill>
      <patternFill patternType="solid">
        <fgColor rgb="FF000000"/>
        <bgColor rgb="FF000000"/>
      </patternFill>
    </fill>
    <fill>
      <patternFill patternType="solid">
        <fgColor rgb="FFE06666"/>
        <bgColor rgb="FFE06666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</fills>
  <borders count="4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/>
    </xf>
    <xf borderId="0" fillId="2" fontId="1" numFmtId="0" xfId="0" applyFill="1" applyFont="1"/>
    <xf borderId="0" fillId="2" fontId="2" numFmtId="0" xfId="0" applyAlignment="1" applyFont="1">
      <alignment horizontal="center"/>
    </xf>
    <xf borderId="0" fillId="2" fontId="3" numFmtId="0" xfId="0" applyAlignment="1" applyFont="1">
      <alignment horizontal="center"/>
    </xf>
    <xf borderId="1" fillId="3" fontId="3" numFmtId="0" xfId="0" applyAlignment="1" applyBorder="1" applyFill="1" applyFont="1">
      <alignment horizontal="center"/>
    </xf>
    <xf borderId="2" fillId="0" fontId="1" numFmtId="0" xfId="0" applyBorder="1" applyFont="1"/>
    <xf borderId="0" fillId="2" fontId="4" numFmtId="0" xfId="0" applyFont="1"/>
    <xf borderId="3" fillId="3" fontId="3" numFmtId="0" xfId="0" applyAlignment="1" applyBorder="1" applyFont="1">
      <alignment horizontal="center" wrapText="1"/>
    </xf>
    <xf borderId="0" fillId="2" fontId="3" numFmtId="0" xfId="0" applyAlignment="1" applyFont="1">
      <alignment horizontal="center" wrapText="1"/>
    </xf>
    <xf borderId="3" fillId="4" fontId="5" numFmtId="0" xfId="0" applyAlignment="1" applyBorder="1" applyFill="1" applyFont="1">
      <alignment wrapText="1"/>
    </xf>
    <xf borderId="3" fillId="4" fontId="5" numFmtId="164" xfId="0" applyAlignment="1" applyBorder="1" applyFont="1" applyNumberFormat="1">
      <alignment wrapText="1"/>
    </xf>
    <xf borderId="0" fillId="2" fontId="6" numFmtId="164" xfId="0" applyAlignment="1" applyFont="1" applyNumberFormat="1">
      <alignment wrapText="1"/>
    </xf>
    <xf borderId="3" fillId="5" fontId="6" numFmtId="164" xfId="0" applyAlignment="1" applyBorder="1" applyFill="1" applyFont="1" applyNumberFormat="1">
      <alignment horizontal="right" wrapText="1"/>
    </xf>
    <xf borderId="3" fillId="6" fontId="6" numFmtId="164" xfId="0" applyAlignment="1" applyBorder="1" applyFill="1" applyFont="1" applyNumberFormat="1">
      <alignment horizontal="right" wrapText="1"/>
    </xf>
    <xf borderId="3" fillId="7" fontId="6" numFmtId="0" xfId="0" applyAlignment="1" applyBorder="1" applyFill="1" applyFont="1">
      <alignment wrapText="1"/>
    </xf>
    <xf borderId="3" fillId="7" fontId="6" numFmtId="164" xfId="0" applyAlignment="1" applyBorder="1" applyFont="1" applyNumberFormat="1">
      <alignment horizontal="right" wrapText="1"/>
    </xf>
    <xf borderId="3" fillId="7" fontId="6" numFmtId="3" xfId="0" applyAlignment="1" applyBorder="1" applyFont="1" applyNumberFormat="1">
      <alignment wrapText="1"/>
    </xf>
    <xf borderId="3" fillId="8" fontId="6" numFmtId="164" xfId="0" applyAlignment="1" applyBorder="1" applyFill="1" applyFont="1" applyNumberFormat="1">
      <alignment wrapText="1"/>
    </xf>
    <xf borderId="3" fillId="5" fontId="6" numFmtId="164" xfId="0" applyAlignment="1" applyBorder="1" applyFont="1" applyNumberFormat="1">
      <alignment horizontal="right" wrapText="1"/>
    </xf>
    <xf borderId="3" fillId="6" fontId="6" numFmtId="164" xfId="0" applyAlignment="1" applyBorder="1" applyFont="1" applyNumberFormat="1">
      <alignment horizontal="right" wrapText="1"/>
    </xf>
    <xf borderId="0" fillId="9" fontId="7" numFmtId="0" xfId="0" applyAlignment="1" applyFill="1" applyFont="1">
      <alignment vertical="top" wrapText="1"/>
    </xf>
    <xf borderId="0" fillId="2" fontId="6" numFmtId="164" xfId="0" applyAlignment="1" applyFont="1" applyNumberFormat="1">
      <alignment horizontal="right"/>
    </xf>
    <xf borderId="3" fillId="10" fontId="3" numFmtId="164" xfId="0" applyAlignment="1" applyBorder="1" applyFill="1" applyFont="1" applyNumberFormat="1">
      <alignment horizontal="right" wrapText="1"/>
    </xf>
    <xf borderId="3" fillId="11" fontId="6" numFmtId="164" xfId="0" applyAlignment="1" applyBorder="1" applyFill="1" applyFont="1" applyNumberFormat="1">
      <alignment horizontal="right"/>
    </xf>
    <xf borderId="3" fillId="7" fontId="6" numFmtId="3" xfId="0" applyAlignment="1" applyBorder="1" applyFont="1" applyNumberFormat="1">
      <alignment horizontal="right" wrapText="1"/>
    </xf>
    <xf borderId="3" fillId="12" fontId="6" numFmtId="164" xfId="0" applyAlignment="1" applyBorder="1" applyFill="1" applyFont="1" applyNumberFormat="1">
      <alignment horizontal="right"/>
    </xf>
    <xf borderId="0" fillId="2" fontId="6" numFmtId="164" xfId="0" applyAlignment="1" applyFont="1" applyNumberFormat="1">
      <alignment horizontal="right" wrapText="1"/>
    </xf>
    <xf borderId="0" fillId="0" fontId="4" numFmtId="0" xfId="0" applyFont="1"/>
    <xf borderId="0" fillId="2" fontId="8" numFmtId="3" xfId="0" applyFont="1" applyNumberFormat="1"/>
    <xf borderId="0" fillId="2" fontId="9" numFmtId="3" xfId="0" applyFont="1" applyNumberFormat="1"/>
    <xf borderId="0" fillId="2" fontId="9" numFmtId="0" xfId="0" applyFont="1"/>
    <xf borderId="0" fillId="2" fontId="4" numFmtId="0" xfId="0" applyAlignment="1" applyFont="1">
      <alignment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F0000"/>
          <bgColor rgb="FFFF0000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933450</xdr:colOff>
      <xdr:row>0</xdr:row>
      <xdr:rowOff>66675</xdr:rowOff>
    </xdr:from>
    <xdr:to>
      <xdr:col>7</xdr:col>
      <xdr:colOff>1323975</xdr:colOff>
      <xdr:row>4</xdr:row>
      <xdr:rowOff>123825</xdr:rowOff>
    </xdr:to>
    <xdr:pic>
      <xdr:nvPicPr>
        <xdr:cNvPr id="0" name="image00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7429500" cy="8572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933450</xdr:colOff>
      <xdr:row>0</xdr:row>
      <xdr:rowOff>66675</xdr:rowOff>
    </xdr:from>
    <xdr:to>
      <xdr:col>7</xdr:col>
      <xdr:colOff>1323975</xdr:colOff>
      <xdr:row>4</xdr:row>
      <xdr:rowOff>123825</xdr:rowOff>
    </xdr:to>
    <xdr:pic>
      <xdr:nvPicPr>
        <xdr:cNvPr id="0" name="image00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7429500" cy="8572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933450</xdr:colOff>
      <xdr:row>0</xdr:row>
      <xdr:rowOff>66675</xdr:rowOff>
    </xdr:from>
    <xdr:to>
      <xdr:col>7</xdr:col>
      <xdr:colOff>1323975</xdr:colOff>
      <xdr:row>4</xdr:row>
      <xdr:rowOff>123825</xdr:rowOff>
    </xdr:to>
    <xdr:pic>
      <xdr:nvPicPr>
        <xdr:cNvPr id="0" name="image00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7429500" cy="8572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933450</xdr:colOff>
      <xdr:row>0</xdr:row>
      <xdr:rowOff>66675</xdr:rowOff>
    </xdr:from>
    <xdr:to>
      <xdr:col>7</xdr:col>
      <xdr:colOff>1323975</xdr:colOff>
      <xdr:row>4</xdr:row>
      <xdr:rowOff>123825</xdr:rowOff>
    </xdr:to>
    <xdr:pic>
      <xdr:nvPicPr>
        <xdr:cNvPr id="0" name="image00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7429500" cy="8572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29.29"/>
    <col customWidth="1" min="6" max="6" width="4.14"/>
    <col customWidth="1" min="8" max="8" width="20.0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A2" s="1"/>
      <c r="B2" s="1"/>
      <c r="C2" s="1"/>
      <c r="D2" s="1"/>
      <c r="E2" s="1"/>
      <c r="F2" s="1"/>
      <c r="G2" s="1"/>
      <c r="H2" s="1"/>
      <c r="I2" s="1"/>
    </row>
    <row r="3">
      <c r="A3" s="1"/>
      <c r="B3" s="1"/>
      <c r="C3" s="1"/>
      <c r="D3" s="1"/>
      <c r="E3" s="1"/>
      <c r="F3" s="1"/>
      <c r="G3" s="1"/>
      <c r="H3" s="1"/>
      <c r="I3" s="1"/>
    </row>
    <row r="4">
      <c r="A4" s="1"/>
      <c r="B4" s="1"/>
      <c r="C4" s="1"/>
      <c r="D4" s="1"/>
      <c r="E4" s="1"/>
      <c r="F4" s="1"/>
      <c r="G4" s="1"/>
      <c r="H4" s="1"/>
      <c r="I4" s="1"/>
    </row>
    <row r="5">
      <c r="A5" s="1"/>
      <c r="B5" s="1"/>
      <c r="C5" s="1"/>
      <c r="D5" s="1"/>
      <c r="E5" s="1"/>
      <c r="F5" s="1"/>
      <c r="G5" s="1"/>
      <c r="H5" s="1"/>
      <c r="I5" s="1"/>
    </row>
    <row r="6">
      <c r="A6" s="1"/>
      <c r="B6" s="2"/>
      <c r="C6" s="2"/>
      <c r="D6" s="2"/>
      <c r="E6" s="2"/>
      <c r="F6" s="3"/>
      <c r="G6" s="4" t="s">
        <v>0</v>
      </c>
      <c r="H6" s="5"/>
      <c r="I6" s="6"/>
    </row>
    <row r="7">
      <c r="A7" s="1"/>
      <c r="B7" s="7" t="s">
        <v>2</v>
      </c>
      <c r="C7" s="7" t="s">
        <v>3</v>
      </c>
      <c r="D7" s="7" t="s">
        <v>4</v>
      </c>
      <c r="E7" s="7" t="s">
        <v>5</v>
      </c>
      <c r="F7" s="8"/>
      <c r="G7" s="7" t="s">
        <v>6</v>
      </c>
      <c r="H7" s="7" t="s">
        <v>7</v>
      </c>
      <c r="I7" s="6"/>
    </row>
    <row r="8">
      <c r="A8" s="1"/>
      <c r="B8" s="9"/>
      <c r="C8" s="10"/>
      <c r="D8" s="10"/>
      <c r="E8" s="10"/>
      <c r="F8" s="11"/>
      <c r="G8" s="12">
        <v>0.0</v>
      </c>
      <c r="H8" s="13">
        <v>1000000.0</v>
      </c>
      <c r="I8" s="6"/>
    </row>
    <row r="9">
      <c r="A9" s="1"/>
      <c r="B9" s="14" t="s">
        <v>12</v>
      </c>
      <c r="C9" s="15">
        <v>40000.0</v>
      </c>
      <c r="D9" s="16">
        <v>0.0</v>
      </c>
      <c r="E9" s="17" t="str">
        <f t="shared" ref="E9:E24" si="1">sum(C9*D9)</f>
        <v>£0.00</v>
      </c>
      <c r="F9" s="11"/>
      <c r="G9" s="18" t="str">
        <f t="shared" ref="G9:G14" si="2">sum(G8+E9:E24)</f>
        <v>£0.00</v>
      </c>
      <c r="H9" s="19" t="str">
        <f t="shared" ref="H9:H14" si="3">sum(H8-E9:E24)</f>
        <v>£1,000,000.00</v>
      </c>
      <c r="I9" s="6"/>
    </row>
    <row r="10">
      <c r="A10" s="1"/>
      <c r="B10" s="14" t="s">
        <v>19</v>
      </c>
      <c r="C10" s="15">
        <v>25000.0</v>
      </c>
      <c r="D10" s="16">
        <v>0.0</v>
      </c>
      <c r="E10" s="17" t="str">
        <f t="shared" si="1"/>
        <v>£0.00</v>
      </c>
      <c r="F10" s="11"/>
      <c r="G10" s="18" t="str">
        <f t="shared" si="2"/>
        <v>£0.00</v>
      </c>
      <c r="H10" s="19" t="str">
        <f t="shared" si="3"/>
        <v>£1,000,000.00</v>
      </c>
      <c r="I10" s="6"/>
    </row>
    <row r="11">
      <c r="A11" s="1"/>
      <c r="B11" s="14" t="s">
        <v>22</v>
      </c>
      <c r="C11" s="15">
        <v>25000.0</v>
      </c>
      <c r="D11" s="16">
        <v>0.0</v>
      </c>
      <c r="E11" s="17" t="str">
        <f t="shared" si="1"/>
        <v>£0.00</v>
      </c>
      <c r="F11" s="11"/>
      <c r="G11" s="18" t="str">
        <f t="shared" si="2"/>
        <v>£0.00</v>
      </c>
      <c r="H11" s="19" t="str">
        <f t="shared" si="3"/>
        <v>£1,000,000.00</v>
      </c>
      <c r="I11" s="6"/>
    </row>
    <row r="12">
      <c r="A12" s="1"/>
      <c r="B12" s="14" t="s">
        <v>25</v>
      </c>
      <c r="C12" s="15">
        <v>10000.0</v>
      </c>
      <c r="D12" s="16">
        <v>0.0</v>
      </c>
      <c r="E12" s="17" t="str">
        <f t="shared" si="1"/>
        <v>£0.00</v>
      </c>
      <c r="F12" s="11"/>
      <c r="G12" s="18" t="str">
        <f t="shared" si="2"/>
        <v>£0.00</v>
      </c>
      <c r="H12" s="19" t="str">
        <f t="shared" si="3"/>
        <v>£1,000,000.00</v>
      </c>
      <c r="I12" s="6"/>
    </row>
    <row r="13">
      <c r="A13" s="1"/>
      <c r="B13" s="14" t="s">
        <v>27</v>
      </c>
      <c r="C13" s="15">
        <v>5000.0</v>
      </c>
      <c r="D13" s="16">
        <v>0.0</v>
      </c>
      <c r="E13" s="17" t="str">
        <f t="shared" si="1"/>
        <v>£0.00</v>
      </c>
      <c r="F13" s="11"/>
      <c r="G13" s="18" t="str">
        <f t="shared" si="2"/>
        <v>£0.00</v>
      </c>
      <c r="H13" s="19" t="str">
        <f t="shared" si="3"/>
        <v>£1,000,000.00</v>
      </c>
      <c r="I13" s="6"/>
    </row>
    <row r="14">
      <c r="A14" s="1"/>
      <c r="B14" s="14" t="s">
        <v>30</v>
      </c>
      <c r="C14" s="15">
        <v>5000.0</v>
      </c>
      <c r="D14" s="16">
        <v>0.0</v>
      </c>
      <c r="E14" s="17" t="str">
        <f t="shared" si="1"/>
        <v>£0.00</v>
      </c>
      <c r="F14" s="11"/>
      <c r="G14" s="18" t="str">
        <f t="shared" si="2"/>
        <v>£0.00</v>
      </c>
      <c r="H14" s="19" t="str">
        <f t="shared" si="3"/>
        <v>£1,000,000.00</v>
      </c>
      <c r="I14" s="6"/>
    </row>
    <row r="15">
      <c r="A15" s="1"/>
      <c r="B15" s="14" t="s">
        <v>32</v>
      </c>
      <c r="C15" s="15">
        <v>5000.0</v>
      </c>
      <c r="D15" s="16">
        <v>0.0</v>
      </c>
      <c r="E15" s="17" t="str">
        <f t="shared" si="1"/>
        <v>£0.00</v>
      </c>
      <c r="F15" s="11"/>
      <c r="G15" s="18" t="str">
        <f>sum(G13+E15:E29)</f>
        <v>£0.00</v>
      </c>
      <c r="H15" s="19" t="str">
        <f>sum(H13-E15:E29)</f>
        <v>£1,000,000.00</v>
      </c>
      <c r="I15" s="6"/>
    </row>
    <row r="16">
      <c r="A16" s="1"/>
      <c r="B16" s="14" t="s">
        <v>34</v>
      </c>
      <c r="C16" s="15">
        <v>5000.0</v>
      </c>
      <c r="D16" s="16">
        <v>0.0</v>
      </c>
      <c r="E16" s="17" t="str">
        <f t="shared" si="1"/>
        <v>£0.00</v>
      </c>
      <c r="F16" s="11"/>
      <c r="G16" s="18" t="str">
        <f t="shared" ref="G16:G23" si="4">sum(G15+E16:E30)</f>
        <v>£0.00</v>
      </c>
      <c r="H16" s="19" t="str">
        <f t="shared" ref="H16:H23" si="5">sum(H15-E16:E30)</f>
        <v>£1,000,000.00</v>
      </c>
      <c r="I16" s="6"/>
    </row>
    <row r="17">
      <c r="A17" s="1"/>
      <c r="B17" s="14" t="s">
        <v>36</v>
      </c>
      <c r="C17" s="15">
        <v>5000.0</v>
      </c>
      <c r="D17" s="16">
        <v>0.0</v>
      </c>
      <c r="E17" s="17" t="str">
        <f t="shared" si="1"/>
        <v>£0.00</v>
      </c>
      <c r="F17" s="11"/>
      <c r="G17" s="18" t="str">
        <f t="shared" si="4"/>
        <v>£0.00</v>
      </c>
      <c r="H17" s="19" t="str">
        <f t="shared" si="5"/>
        <v>£1,000,000.00</v>
      </c>
      <c r="I17" s="6"/>
    </row>
    <row r="18">
      <c r="A18" s="1"/>
      <c r="B18" s="14" t="s">
        <v>39</v>
      </c>
      <c r="C18" s="15">
        <v>100.0</v>
      </c>
      <c r="D18" s="24">
        <v>0.0</v>
      </c>
      <c r="E18" s="17" t="str">
        <f t="shared" si="1"/>
        <v>£0.00</v>
      </c>
      <c r="F18" s="26"/>
      <c r="G18" s="18" t="str">
        <f t="shared" si="4"/>
        <v>£0.00</v>
      </c>
      <c r="H18" s="19" t="str">
        <f t="shared" si="5"/>
        <v>£1,000,000.00</v>
      </c>
      <c r="I18" s="6"/>
    </row>
    <row r="19">
      <c r="A19" s="1"/>
      <c r="B19" s="14" t="s">
        <v>41</v>
      </c>
      <c r="C19" s="15">
        <v>100.0</v>
      </c>
      <c r="D19" s="24">
        <v>0.0</v>
      </c>
      <c r="E19" s="17" t="str">
        <f t="shared" si="1"/>
        <v>£0.00</v>
      </c>
      <c r="F19" s="26"/>
      <c r="G19" s="18" t="str">
        <f t="shared" si="4"/>
        <v>£0.00</v>
      </c>
      <c r="H19" s="19" t="str">
        <f t="shared" si="5"/>
        <v>£1,000,000.00</v>
      </c>
      <c r="I19" s="6"/>
    </row>
    <row r="20">
      <c r="A20" s="1"/>
      <c r="B20" s="14" t="s">
        <v>43</v>
      </c>
      <c r="C20" s="15">
        <v>25.0</v>
      </c>
      <c r="D20" s="24">
        <v>0.0</v>
      </c>
      <c r="E20" s="17" t="str">
        <f t="shared" si="1"/>
        <v>£0.00</v>
      </c>
      <c r="F20" s="26"/>
      <c r="G20" s="18" t="str">
        <f t="shared" si="4"/>
        <v>£0.00</v>
      </c>
      <c r="H20" s="19" t="str">
        <f t="shared" si="5"/>
        <v>£1,000,000.00</v>
      </c>
      <c r="I20" s="6"/>
    </row>
    <row r="21">
      <c r="A21" s="1"/>
      <c r="B21" s="14" t="s">
        <v>44</v>
      </c>
      <c r="C21" s="15">
        <v>25.0</v>
      </c>
      <c r="D21" s="24">
        <v>0.0</v>
      </c>
      <c r="E21" s="17" t="str">
        <f t="shared" si="1"/>
        <v>£0.00</v>
      </c>
      <c r="F21" s="26"/>
      <c r="G21" s="18" t="str">
        <f t="shared" si="4"/>
        <v>£0.00</v>
      </c>
      <c r="H21" s="19" t="str">
        <f t="shared" si="5"/>
        <v>£1,000,000.00</v>
      </c>
      <c r="I21" s="6"/>
    </row>
    <row r="22">
      <c r="A22" s="1"/>
      <c r="B22" s="14" t="s">
        <v>46</v>
      </c>
      <c r="C22" s="15">
        <v>100.0</v>
      </c>
      <c r="D22" s="24">
        <v>0.0</v>
      </c>
      <c r="E22" s="17" t="str">
        <f t="shared" si="1"/>
        <v>£0.00</v>
      </c>
      <c r="F22" s="26"/>
      <c r="G22" s="18" t="str">
        <f t="shared" si="4"/>
        <v>£0.00</v>
      </c>
      <c r="H22" s="19" t="str">
        <f t="shared" si="5"/>
        <v>£1,000,000.00</v>
      </c>
      <c r="I22" s="6"/>
    </row>
    <row r="23">
      <c r="A23" s="1"/>
      <c r="B23" s="14" t="s">
        <v>47</v>
      </c>
      <c r="C23" s="15">
        <v>100.0</v>
      </c>
      <c r="D23" s="24">
        <v>0.0</v>
      </c>
      <c r="E23" s="17" t="str">
        <f t="shared" si="1"/>
        <v>£0.00</v>
      </c>
      <c r="F23" s="26"/>
      <c r="G23" s="18" t="str">
        <f t="shared" si="4"/>
        <v>£0.00</v>
      </c>
      <c r="H23" s="19" t="str">
        <f t="shared" si="5"/>
        <v>£1,000,000.00</v>
      </c>
      <c r="I23" s="6"/>
    </row>
    <row r="24">
      <c r="A24" s="1"/>
      <c r="B24" s="14" t="s">
        <v>49</v>
      </c>
      <c r="C24" s="15">
        <v>10.0</v>
      </c>
      <c r="D24" s="24">
        <v>0.0</v>
      </c>
      <c r="E24" s="17" t="str">
        <f t="shared" si="1"/>
        <v>£0.00</v>
      </c>
      <c r="F24" s="26"/>
      <c r="G24" s="18" t="str">
        <f>sum(G22+E24:E37)</f>
        <v>£0.00</v>
      </c>
      <c r="H24" s="19" t="str">
        <f>sum(H22-E24:E37)</f>
        <v>£1,000,000.00</v>
      </c>
      <c r="I24" s="6"/>
    </row>
    <row r="25">
      <c r="A25" s="1"/>
      <c r="B25" s="20" t="s">
        <v>52</v>
      </c>
      <c r="F25" s="21"/>
      <c r="G25" s="22" t="s">
        <v>33</v>
      </c>
      <c r="H25" s="23" t="str">
        <f>sum(H8-H24)</f>
        <v>£0.00</v>
      </c>
      <c r="I25" s="6"/>
    </row>
    <row r="26">
      <c r="A26" s="1"/>
      <c r="F26" s="21"/>
      <c r="G26" s="22" t="s">
        <v>53</v>
      </c>
      <c r="H26" s="25" t="str">
        <f>H24</f>
        <v>£1,000,000.00</v>
      </c>
      <c r="I26" s="6"/>
    </row>
    <row r="27">
      <c r="A27" s="1"/>
      <c r="B27" s="1"/>
      <c r="C27" s="1"/>
      <c r="D27" s="1"/>
      <c r="E27" s="1"/>
      <c r="F27" s="6"/>
      <c r="G27" s="6"/>
      <c r="H27" s="6"/>
      <c r="I27" s="6"/>
    </row>
    <row r="28">
      <c r="A28" s="1"/>
      <c r="B28" s="1"/>
      <c r="C28" s="1"/>
      <c r="D28" s="1"/>
      <c r="E28" s="1"/>
      <c r="F28" s="6"/>
      <c r="G28" s="6"/>
      <c r="H28" s="6"/>
      <c r="I28" s="6"/>
    </row>
    <row r="29">
      <c r="F29" s="27"/>
      <c r="G29" s="27"/>
      <c r="H29" s="27"/>
      <c r="I29" s="27"/>
    </row>
  </sheetData>
  <mergeCells count="2">
    <mergeCell ref="G6:H6"/>
    <mergeCell ref="B25:E26"/>
  </mergeCells>
  <conditionalFormatting sqref="B8:E8">
    <cfRule type="notContainsBlanks" dxfId="0" priority="1">
      <formula>LEN(TRIM(B8))&gt;0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29.29"/>
    <col customWidth="1" min="6" max="6" width="4.14"/>
    <col customWidth="1" min="8" max="8" width="20.0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A2" s="1"/>
      <c r="B2" s="1"/>
      <c r="C2" s="1"/>
      <c r="D2" s="1"/>
      <c r="E2" s="1"/>
      <c r="F2" s="1"/>
      <c r="G2" s="1"/>
      <c r="H2" s="1"/>
      <c r="I2" s="1"/>
    </row>
    <row r="3">
      <c r="A3" s="1"/>
      <c r="B3" s="1"/>
      <c r="C3" s="1"/>
      <c r="D3" s="1"/>
      <c r="E3" s="1"/>
      <c r="F3" s="1"/>
      <c r="G3" s="1"/>
      <c r="H3" s="1"/>
      <c r="I3" s="1"/>
    </row>
    <row r="4">
      <c r="A4" s="1"/>
      <c r="B4" s="1"/>
      <c r="C4" s="1"/>
      <c r="D4" s="1"/>
      <c r="E4" s="1"/>
      <c r="F4" s="1"/>
      <c r="G4" s="1"/>
      <c r="H4" s="1"/>
      <c r="I4" s="1"/>
    </row>
    <row r="5">
      <c r="A5" s="1"/>
      <c r="B5" s="1"/>
      <c r="C5" s="1"/>
      <c r="D5" s="1"/>
      <c r="E5" s="1"/>
      <c r="F5" s="1"/>
      <c r="G5" s="1"/>
      <c r="H5" s="1"/>
      <c r="I5" s="1"/>
    </row>
    <row r="6">
      <c r="A6" s="1"/>
      <c r="B6" s="2"/>
      <c r="C6" s="2"/>
      <c r="D6" s="2"/>
      <c r="E6" s="2"/>
      <c r="F6" s="3"/>
      <c r="G6" s="4" t="s">
        <v>0</v>
      </c>
      <c r="H6" s="5"/>
      <c r="I6" s="6"/>
    </row>
    <row r="7">
      <c r="A7" s="1"/>
      <c r="B7" s="7" t="s">
        <v>1</v>
      </c>
      <c r="C7" s="7" t="s">
        <v>3</v>
      </c>
      <c r="D7" s="7" t="s">
        <v>4</v>
      </c>
      <c r="E7" s="7" t="s">
        <v>5</v>
      </c>
      <c r="F7" s="8"/>
      <c r="G7" s="7" t="s">
        <v>6</v>
      </c>
      <c r="H7" s="7" t="s">
        <v>7</v>
      </c>
      <c r="I7" s="6"/>
    </row>
    <row r="8">
      <c r="A8" s="1"/>
      <c r="B8" s="9"/>
      <c r="C8" s="10"/>
      <c r="D8" s="10"/>
      <c r="E8" s="10"/>
      <c r="F8" s="11"/>
      <c r="G8" s="12">
        <v>0.0</v>
      </c>
      <c r="H8" s="13" t="str">
        <f>'Park Rides and Amenities'!H26</f>
        <v>£1,000,000.00</v>
      </c>
      <c r="I8" s="6"/>
    </row>
    <row r="9">
      <c r="A9" s="1"/>
      <c r="B9" s="14" t="s">
        <v>13</v>
      </c>
      <c r="C9" s="15">
        <v>40000.0</v>
      </c>
      <c r="D9" s="16">
        <v>0.0</v>
      </c>
      <c r="E9" s="17" t="str">
        <f t="shared" ref="E9:E16" si="1">sum(C9*D9)</f>
        <v>£0.00</v>
      </c>
      <c r="F9" s="11"/>
      <c r="G9" s="18" t="str">
        <f t="shared" ref="G9:G15" si="2">sum(G8+E9:E16)</f>
        <v>£0.00</v>
      </c>
      <c r="H9" s="19" t="str">
        <f t="shared" ref="H9:H16" si="3">sum(H8-E9:E16)</f>
        <v>£1,000,000.00</v>
      </c>
      <c r="I9" s="6"/>
    </row>
    <row r="10">
      <c r="A10" s="1"/>
      <c r="B10" s="14" t="s">
        <v>15</v>
      </c>
      <c r="C10" s="15">
        <v>25000.0</v>
      </c>
      <c r="D10" s="16">
        <v>0.0</v>
      </c>
      <c r="E10" s="17" t="str">
        <f t="shared" si="1"/>
        <v>£0.00</v>
      </c>
      <c r="F10" s="11"/>
      <c r="G10" s="18" t="str">
        <f t="shared" si="2"/>
        <v>£0.00</v>
      </c>
      <c r="H10" s="19" t="str">
        <f t="shared" si="3"/>
        <v>£1,000,000.00</v>
      </c>
      <c r="I10" s="6"/>
    </row>
    <row r="11">
      <c r="A11" s="1"/>
      <c r="B11" s="14" t="s">
        <v>16</v>
      </c>
      <c r="C11" s="15">
        <v>25000.0</v>
      </c>
      <c r="D11" s="16">
        <v>0.0</v>
      </c>
      <c r="E11" s="17" t="str">
        <f t="shared" si="1"/>
        <v>£0.00</v>
      </c>
      <c r="F11" s="11"/>
      <c r="G11" s="18" t="str">
        <f t="shared" si="2"/>
        <v>£0.00</v>
      </c>
      <c r="H11" s="19" t="str">
        <f t="shared" si="3"/>
        <v>£1,000,000.00</v>
      </c>
      <c r="I11" s="6"/>
    </row>
    <row r="12">
      <c r="A12" s="1"/>
      <c r="B12" s="14" t="s">
        <v>18</v>
      </c>
      <c r="C12" s="15">
        <v>25000.0</v>
      </c>
      <c r="D12" s="16">
        <v>0.0</v>
      </c>
      <c r="E12" s="17" t="str">
        <f t="shared" si="1"/>
        <v>£0.00</v>
      </c>
      <c r="F12" s="11"/>
      <c r="G12" s="18" t="str">
        <f t="shared" si="2"/>
        <v>£0.00</v>
      </c>
      <c r="H12" s="19" t="str">
        <f t="shared" si="3"/>
        <v>£1,000,000.00</v>
      </c>
      <c r="I12" s="6"/>
    </row>
    <row r="13">
      <c r="A13" s="1"/>
      <c r="B13" s="14" t="s">
        <v>20</v>
      </c>
      <c r="C13" s="15">
        <v>15000.0</v>
      </c>
      <c r="D13" s="16">
        <v>0.0</v>
      </c>
      <c r="E13" s="17" t="str">
        <f t="shared" si="1"/>
        <v>£0.00</v>
      </c>
      <c r="F13" s="11"/>
      <c r="G13" s="18" t="str">
        <f t="shared" si="2"/>
        <v>£0.00</v>
      </c>
      <c r="H13" s="19" t="str">
        <f t="shared" si="3"/>
        <v>£1,000,000.00</v>
      </c>
      <c r="I13" s="6"/>
    </row>
    <row r="14">
      <c r="A14" s="1"/>
      <c r="B14" s="14" t="s">
        <v>21</v>
      </c>
      <c r="C14" s="15">
        <v>10000.0</v>
      </c>
      <c r="D14" s="16">
        <v>0.0</v>
      </c>
      <c r="E14" s="17" t="str">
        <f t="shared" si="1"/>
        <v>£0.00</v>
      </c>
      <c r="F14" s="11"/>
      <c r="G14" s="18" t="str">
        <f t="shared" si="2"/>
        <v>£0.00</v>
      </c>
      <c r="H14" s="19" t="str">
        <f t="shared" si="3"/>
        <v>£1,000,000.00</v>
      </c>
      <c r="I14" s="6"/>
    </row>
    <row r="15">
      <c r="A15" s="1"/>
      <c r="B15" s="14" t="s">
        <v>24</v>
      </c>
      <c r="C15" s="15">
        <v>5000.0</v>
      </c>
      <c r="D15" s="16">
        <v>0.0</v>
      </c>
      <c r="E15" s="17" t="str">
        <f t="shared" si="1"/>
        <v>£0.00</v>
      </c>
      <c r="F15" s="11"/>
      <c r="G15" s="18" t="str">
        <f t="shared" si="2"/>
        <v>£0.00</v>
      </c>
      <c r="H15" s="19" t="str">
        <f t="shared" si="3"/>
        <v>£1,000,000.00</v>
      </c>
      <c r="I15" s="6"/>
    </row>
    <row r="16">
      <c r="A16" s="1"/>
      <c r="B16" s="14" t="s">
        <v>26</v>
      </c>
      <c r="C16" s="15">
        <v>5000.0</v>
      </c>
      <c r="D16" s="16">
        <v>0.0</v>
      </c>
      <c r="E16" s="17" t="str">
        <f t="shared" si="1"/>
        <v>£0.00</v>
      </c>
      <c r="F16" s="11"/>
      <c r="G16" s="18" t="str">
        <f>sum(G15+E16)</f>
        <v>£0.00</v>
      </c>
      <c r="H16" s="19" t="str">
        <f t="shared" si="3"/>
        <v>£1,000,000.00</v>
      </c>
      <c r="I16" s="6"/>
    </row>
    <row r="17">
      <c r="A17" s="1"/>
      <c r="B17" s="20" t="s">
        <v>29</v>
      </c>
      <c r="F17" s="21"/>
      <c r="G17" s="22" t="s">
        <v>33</v>
      </c>
      <c r="H17" s="23" t="str">
        <f>sum(G16)</f>
        <v>£0.00</v>
      </c>
      <c r="I17" s="6"/>
    </row>
    <row r="18">
      <c r="A18" s="1"/>
      <c r="F18" s="21"/>
      <c r="G18" s="22" t="s">
        <v>38</v>
      </c>
      <c r="H18" s="25" t="str">
        <f>H16</f>
        <v>£1,000,000.00</v>
      </c>
      <c r="I18" s="6"/>
    </row>
    <row r="19">
      <c r="A19" s="1"/>
      <c r="B19" s="1"/>
      <c r="C19" s="1"/>
      <c r="D19" s="1"/>
      <c r="E19" s="1"/>
      <c r="F19" s="6"/>
      <c r="G19" s="6"/>
      <c r="H19" s="6"/>
      <c r="I19" s="6"/>
    </row>
    <row r="20">
      <c r="A20" s="1"/>
      <c r="B20" s="1"/>
      <c r="C20" s="1"/>
      <c r="D20" s="1"/>
      <c r="E20" s="1"/>
      <c r="F20" s="6"/>
      <c r="G20" s="6"/>
      <c r="H20" s="6"/>
      <c r="I20" s="6"/>
    </row>
    <row r="21">
      <c r="F21" s="27"/>
      <c r="G21" s="27"/>
      <c r="H21" s="27"/>
      <c r="I21" s="27"/>
    </row>
  </sheetData>
  <mergeCells count="2">
    <mergeCell ref="G6:H6"/>
    <mergeCell ref="B17:E18"/>
  </mergeCells>
  <conditionalFormatting sqref="B8:E8">
    <cfRule type="notContainsBlanks" dxfId="0" priority="1">
      <formula>LEN(TRIM(B8))&gt;0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29.29"/>
    <col customWidth="1" min="6" max="6" width="4.14"/>
    <col customWidth="1" min="8" max="8" width="20.0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A2" s="1"/>
      <c r="B2" s="1"/>
      <c r="C2" s="1"/>
      <c r="D2" s="1"/>
      <c r="E2" s="1"/>
      <c r="F2" s="1"/>
      <c r="G2" s="1"/>
      <c r="H2" s="1"/>
      <c r="I2" s="1"/>
    </row>
    <row r="3">
      <c r="A3" s="1"/>
      <c r="B3" s="1"/>
      <c r="C3" s="1"/>
      <c r="D3" s="1"/>
      <c r="E3" s="1"/>
      <c r="F3" s="1"/>
      <c r="G3" s="1"/>
      <c r="H3" s="1"/>
      <c r="I3" s="1"/>
    </row>
    <row r="4">
      <c r="A4" s="1"/>
      <c r="B4" s="1"/>
      <c r="C4" s="1"/>
      <c r="D4" s="1"/>
      <c r="E4" s="1"/>
      <c r="F4" s="1"/>
      <c r="G4" s="1"/>
      <c r="H4" s="1"/>
      <c r="I4" s="1"/>
    </row>
    <row r="5">
      <c r="A5" s="1"/>
      <c r="B5" s="1"/>
      <c r="C5" s="1"/>
      <c r="D5" s="1"/>
      <c r="E5" s="1"/>
      <c r="F5" s="1"/>
      <c r="G5" s="1"/>
      <c r="H5" s="1"/>
      <c r="I5" s="1"/>
    </row>
    <row r="6">
      <c r="A6" s="1"/>
      <c r="B6" s="2"/>
      <c r="C6" s="2"/>
      <c r="D6" s="2"/>
      <c r="E6" s="2"/>
      <c r="F6" s="3"/>
      <c r="G6" s="4" t="s">
        <v>0</v>
      </c>
      <c r="H6" s="5"/>
      <c r="I6" s="6"/>
    </row>
    <row r="7">
      <c r="A7" s="1"/>
      <c r="B7" s="7" t="s">
        <v>8</v>
      </c>
      <c r="C7" s="7" t="s">
        <v>9</v>
      </c>
      <c r="D7" s="7" t="s">
        <v>10</v>
      </c>
      <c r="E7" s="7" t="s">
        <v>11</v>
      </c>
      <c r="F7" s="8"/>
      <c r="G7" s="7" t="s">
        <v>6</v>
      </c>
      <c r="H7" s="7" t="s">
        <v>7</v>
      </c>
      <c r="I7" s="6"/>
    </row>
    <row r="8">
      <c r="A8" s="1"/>
      <c r="B8" s="9"/>
      <c r="C8" s="10"/>
      <c r="D8" s="10"/>
      <c r="E8" s="10"/>
      <c r="F8" s="11"/>
      <c r="G8" s="12">
        <v>0.0</v>
      </c>
      <c r="H8" s="13" t="str">
        <f>'Marketing Campaign'!H18</f>
        <v>£1,000,000.00</v>
      </c>
      <c r="I8" s="6"/>
    </row>
    <row r="9">
      <c r="A9" s="1"/>
      <c r="B9" s="14" t="s">
        <v>14</v>
      </c>
      <c r="C9" s="15">
        <v>750.0</v>
      </c>
      <c r="D9" s="16" t="str">
        <f>'Park Rides and Amenities'!D9</f>
        <v>0</v>
      </c>
      <c r="E9" s="17" t="str">
        <f t="shared" ref="E9:E22" si="1">sum(C9*D9)</f>
        <v>£0.00</v>
      </c>
      <c r="F9" s="11"/>
      <c r="G9" s="18" t="str">
        <f t="shared" ref="G9:G22" si="2">sum(G8+E9:E22)</f>
        <v>£0.00</v>
      </c>
      <c r="H9" s="19" t="str">
        <f t="shared" ref="H9:H22" si="3">sum(H8-E9:E22)</f>
        <v>£1,000,000.00</v>
      </c>
      <c r="I9" s="6"/>
    </row>
    <row r="10">
      <c r="A10" s="1"/>
      <c r="B10" s="14" t="s">
        <v>17</v>
      </c>
      <c r="C10" s="15">
        <v>400.0</v>
      </c>
      <c r="D10" s="16" t="str">
        <f>'Park Rides and Amenities'!D10</f>
        <v>0</v>
      </c>
      <c r="E10" s="17" t="str">
        <f t="shared" si="1"/>
        <v>£0.00</v>
      </c>
      <c r="F10" s="11"/>
      <c r="G10" s="18" t="str">
        <f t="shared" si="2"/>
        <v>£0.00</v>
      </c>
      <c r="H10" s="19" t="str">
        <f t="shared" si="3"/>
        <v>£1,000,000.00</v>
      </c>
      <c r="I10" s="6"/>
    </row>
    <row r="11">
      <c r="A11" s="1"/>
      <c r="B11" s="14" t="s">
        <v>23</v>
      </c>
      <c r="C11" s="15">
        <v>1000.0</v>
      </c>
      <c r="D11" s="16" t="str">
        <f>'Park Rides and Amenities'!D11</f>
        <v>0</v>
      </c>
      <c r="E11" s="17" t="str">
        <f t="shared" si="1"/>
        <v>£0.00</v>
      </c>
      <c r="F11" s="11"/>
      <c r="G11" s="18" t="str">
        <f t="shared" si="2"/>
        <v>£0.00</v>
      </c>
      <c r="H11" s="19" t="str">
        <f t="shared" si="3"/>
        <v>£1,000,000.00</v>
      </c>
      <c r="I11" s="6"/>
    </row>
    <row r="12">
      <c r="A12" s="1"/>
      <c r="B12" s="14" t="s">
        <v>28</v>
      </c>
      <c r="C12" s="15">
        <v>300.0</v>
      </c>
      <c r="D12" s="16" t="str">
        <f>'Park Rides and Amenities'!D12</f>
        <v>0</v>
      </c>
      <c r="E12" s="17" t="str">
        <f t="shared" si="1"/>
        <v>£0.00</v>
      </c>
      <c r="F12" s="11"/>
      <c r="G12" s="18" t="str">
        <f t="shared" si="2"/>
        <v>£0.00</v>
      </c>
      <c r="H12" s="19" t="str">
        <f t="shared" si="3"/>
        <v>£1,000,000.00</v>
      </c>
      <c r="I12" s="6"/>
    </row>
    <row r="13">
      <c r="A13" s="1"/>
      <c r="B13" s="14" t="s">
        <v>31</v>
      </c>
      <c r="C13" s="15">
        <v>150.0</v>
      </c>
      <c r="D13" s="16" t="str">
        <f>'Park Rides and Amenities'!D13</f>
        <v>0</v>
      </c>
      <c r="E13" s="17" t="str">
        <f t="shared" si="1"/>
        <v>£0.00</v>
      </c>
      <c r="F13" s="11"/>
      <c r="G13" s="18" t="str">
        <f t="shared" si="2"/>
        <v>£0.00</v>
      </c>
      <c r="H13" s="19" t="str">
        <f t="shared" si="3"/>
        <v>£1,000,000.00</v>
      </c>
      <c r="I13" s="6"/>
    </row>
    <row r="14">
      <c r="A14" s="1"/>
      <c r="B14" s="14" t="s">
        <v>35</v>
      </c>
      <c r="C14" s="15">
        <v>100.0</v>
      </c>
      <c r="D14" s="16" t="str">
        <f>'Park Rides and Amenities'!D15</f>
        <v>0</v>
      </c>
      <c r="E14" s="17" t="str">
        <f t="shared" si="1"/>
        <v>£0.00</v>
      </c>
      <c r="F14" s="11"/>
      <c r="G14" s="18" t="str">
        <f t="shared" si="2"/>
        <v>£0.00</v>
      </c>
      <c r="H14" s="19" t="str">
        <f t="shared" si="3"/>
        <v>£1,000,000.00</v>
      </c>
      <c r="I14" s="6"/>
    </row>
    <row r="15">
      <c r="A15" s="1"/>
      <c r="B15" s="14" t="s">
        <v>37</v>
      </c>
      <c r="C15" s="15">
        <v>200.0</v>
      </c>
      <c r="D15" s="16" t="str">
        <f>'Park Rides and Amenities'!D16</f>
        <v>0</v>
      </c>
      <c r="E15" s="17" t="str">
        <f t="shared" si="1"/>
        <v>£0.00</v>
      </c>
      <c r="F15" s="11"/>
      <c r="G15" s="18" t="str">
        <f t="shared" si="2"/>
        <v>£0.00</v>
      </c>
      <c r="H15" s="19" t="str">
        <f t="shared" si="3"/>
        <v>£1,000,000.00</v>
      </c>
      <c r="I15" s="6"/>
    </row>
    <row r="16">
      <c r="A16" s="1"/>
      <c r="B16" s="14" t="s">
        <v>36</v>
      </c>
      <c r="C16" s="15">
        <v>200.0</v>
      </c>
      <c r="D16" s="16" t="str">
        <f>'Park Rides and Amenities'!D17</f>
        <v>0</v>
      </c>
      <c r="E16" s="17" t="str">
        <f t="shared" si="1"/>
        <v>£0.00</v>
      </c>
      <c r="F16" s="11"/>
      <c r="G16" s="18" t="str">
        <f t="shared" si="2"/>
        <v>£0.00</v>
      </c>
      <c r="H16" s="19" t="str">
        <f t="shared" si="3"/>
        <v>£1,000,000.00</v>
      </c>
      <c r="I16" s="6"/>
    </row>
    <row r="17">
      <c r="A17" s="1"/>
      <c r="B17" s="14" t="s">
        <v>40</v>
      </c>
      <c r="C17" s="15">
        <v>750.0</v>
      </c>
      <c r="D17" s="24" t="str">
        <f>sum('Park Rides and Amenities'!D9+D10+D11+D12+D13)*3</f>
        <v>0</v>
      </c>
      <c r="E17" s="17" t="str">
        <f t="shared" si="1"/>
        <v>£0.00</v>
      </c>
      <c r="F17" s="26"/>
      <c r="G17" s="18" t="str">
        <f t="shared" si="2"/>
        <v>£0.00</v>
      </c>
      <c r="H17" s="19" t="str">
        <f t="shared" si="3"/>
        <v>£1,000,000.00</v>
      </c>
      <c r="I17" s="6"/>
    </row>
    <row r="18">
      <c r="A18" s="1"/>
      <c r="B18" s="14" t="s">
        <v>42</v>
      </c>
      <c r="C18" s="15">
        <v>1000.0</v>
      </c>
      <c r="D18" s="24" t="str">
        <f>'Park Rides and Amenities'!D18+D19/5</f>
        <v>0</v>
      </c>
      <c r="E18" s="17" t="str">
        <f t="shared" si="1"/>
        <v>£0.00</v>
      </c>
      <c r="F18" s="26"/>
      <c r="G18" s="18" t="str">
        <f t="shared" si="2"/>
        <v>£0.00</v>
      </c>
      <c r="H18" s="19" t="str">
        <f t="shared" si="3"/>
        <v>£1,000,000.00</v>
      </c>
      <c r="I18" s="6"/>
    </row>
    <row r="19">
      <c r="A19" s="1"/>
      <c r="B19" s="14" t="s">
        <v>45</v>
      </c>
      <c r="C19" s="15">
        <v>750.0</v>
      </c>
      <c r="D19" s="24" t="str">
        <f>'Park Rides and Amenities'!D20/5</f>
        <v>0</v>
      </c>
      <c r="E19" s="17" t="str">
        <f t="shared" si="1"/>
        <v>£0.00</v>
      </c>
      <c r="F19" s="26"/>
      <c r="G19" s="18" t="str">
        <f t="shared" si="2"/>
        <v>£0.00</v>
      </c>
      <c r="H19" s="19" t="str">
        <f t="shared" si="3"/>
        <v>£1,000,000.00</v>
      </c>
      <c r="I19" s="6"/>
    </row>
    <row r="20">
      <c r="A20" s="1"/>
      <c r="B20" s="14" t="s">
        <v>48</v>
      </c>
      <c r="C20" s="15">
        <v>10000.0</v>
      </c>
      <c r="D20" s="24">
        <v>1.0</v>
      </c>
      <c r="E20" s="17" t="str">
        <f t="shared" si="1"/>
        <v>£10,000.00</v>
      </c>
      <c r="F20" s="26"/>
      <c r="G20" s="18" t="str">
        <f t="shared" si="2"/>
        <v>£10,000.00</v>
      </c>
      <c r="H20" s="19" t="str">
        <f t="shared" si="3"/>
        <v>£990,000.00</v>
      </c>
      <c r="I20" s="6"/>
    </row>
    <row r="21">
      <c r="A21" s="1"/>
      <c r="B21" s="14" t="s">
        <v>50</v>
      </c>
      <c r="C21" s="15">
        <v>100.0</v>
      </c>
      <c r="D21" s="24" t="str">
        <f>'Park Rides and Amenities'!D9+D10+D11+D12+D13+D14+D15+D16+D17</f>
        <v>0</v>
      </c>
      <c r="E21" s="17" t="str">
        <f t="shared" si="1"/>
        <v>£0.00</v>
      </c>
      <c r="F21" s="26"/>
      <c r="G21" s="18" t="str">
        <f t="shared" si="2"/>
        <v>£10,000.00</v>
      </c>
      <c r="H21" s="19" t="str">
        <f t="shared" si="3"/>
        <v>£990,000.00</v>
      </c>
      <c r="I21" s="6"/>
    </row>
    <row r="22">
      <c r="A22" s="1"/>
      <c r="B22" s="14" t="s">
        <v>51</v>
      </c>
      <c r="C22" s="15">
        <v>5000.0</v>
      </c>
      <c r="D22" s="24">
        <v>1.0</v>
      </c>
      <c r="E22" s="17" t="str">
        <f t="shared" si="1"/>
        <v>£5,000.00</v>
      </c>
      <c r="F22" s="26"/>
      <c r="G22" s="18" t="str">
        <f t="shared" si="2"/>
        <v>£15,000.00</v>
      </c>
      <c r="H22" s="19" t="str">
        <f t="shared" si="3"/>
        <v>£985,000.00</v>
      </c>
      <c r="I22" s="6"/>
    </row>
    <row r="23">
      <c r="A23" s="1"/>
      <c r="B23" s="20" t="s">
        <v>29</v>
      </c>
      <c r="F23" s="21"/>
      <c r="G23" s="22" t="s">
        <v>33</v>
      </c>
      <c r="H23" s="23" t="str">
        <f>sum(H8-H22)</f>
        <v>£15,000.00</v>
      </c>
      <c r="I23" s="6"/>
    </row>
    <row r="24">
      <c r="A24" s="1"/>
      <c r="F24" s="21"/>
      <c r="G24" s="22" t="s">
        <v>54</v>
      </c>
      <c r="H24" s="25" t="str">
        <f>H22</f>
        <v>£985,000.00</v>
      </c>
      <c r="I24" s="6"/>
    </row>
    <row r="25">
      <c r="A25" s="1"/>
      <c r="B25" s="1"/>
      <c r="C25" s="1"/>
      <c r="D25" s="1"/>
      <c r="E25" s="1"/>
      <c r="F25" s="6"/>
      <c r="G25" s="6"/>
      <c r="H25" s="6"/>
      <c r="I25" s="6"/>
    </row>
    <row r="26">
      <c r="A26" s="1"/>
      <c r="B26" s="1"/>
      <c r="C26" s="1"/>
      <c r="D26" s="1"/>
      <c r="E26" s="1"/>
      <c r="F26" s="6"/>
      <c r="G26" s="6"/>
      <c r="H26" s="6"/>
      <c r="I26" s="6"/>
    </row>
    <row r="27">
      <c r="F27" s="27"/>
      <c r="G27" s="27"/>
      <c r="H27" s="27"/>
      <c r="I27" s="27"/>
    </row>
  </sheetData>
  <mergeCells count="2">
    <mergeCell ref="G6:H6"/>
    <mergeCell ref="B23:E24"/>
  </mergeCells>
  <conditionalFormatting sqref="B8:E8">
    <cfRule type="notContainsBlanks" dxfId="0" priority="1">
      <formula>LEN(TRIM(B8))&gt;0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29.29"/>
    <col customWidth="1" min="6" max="6" width="4.14"/>
    <col customWidth="1" min="8" max="8" width="20.0"/>
  </cols>
  <sheetData>
    <row r="1">
      <c r="A1" s="1"/>
      <c r="B1" s="1"/>
      <c r="C1" s="1"/>
      <c r="D1" s="1"/>
      <c r="E1" s="1"/>
      <c r="F1" s="1"/>
      <c r="G1" s="1"/>
      <c r="H1" s="1"/>
      <c r="I1" s="28" t="str">
        <f>'Park Rides and Amenities'!D9</f>
        <v>0</v>
      </c>
    </row>
    <row r="2">
      <c r="A2" s="1"/>
      <c r="B2" s="1"/>
      <c r="C2" s="1"/>
      <c r="D2" s="1"/>
      <c r="E2" s="1"/>
      <c r="F2" s="1"/>
      <c r="G2" s="1"/>
      <c r="H2" s="1"/>
      <c r="I2" s="28" t="str">
        <f>'Park Rides and Amenities'!D10</f>
        <v>0</v>
      </c>
    </row>
    <row r="3">
      <c r="A3" s="1"/>
      <c r="B3" s="1"/>
      <c r="C3" s="1"/>
      <c r="D3" s="1"/>
      <c r="E3" s="1"/>
      <c r="F3" s="1"/>
      <c r="G3" s="1"/>
      <c r="H3" s="1"/>
      <c r="I3" s="28" t="str">
        <f>'Park Rides and Amenities'!D11</f>
        <v>0</v>
      </c>
    </row>
    <row r="4">
      <c r="A4" s="1"/>
      <c r="B4" s="1"/>
      <c r="C4" s="1"/>
      <c r="D4" s="1"/>
      <c r="E4" s="1"/>
      <c r="F4" s="1"/>
      <c r="G4" s="1"/>
      <c r="H4" s="1"/>
      <c r="I4" s="28" t="str">
        <f>'Park Rides and Amenities'!D12</f>
        <v>0</v>
      </c>
    </row>
    <row r="5">
      <c r="A5" s="1"/>
      <c r="B5" s="1"/>
      <c r="C5" s="1"/>
      <c r="D5" s="1"/>
      <c r="E5" s="1"/>
      <c r="F5" s="1"/>
      <c r="G5" s="1"/>
      <c r="H5" s="1"/>
      <c r="I5" s="28" t="str">
        <f>'Park Rides and Amenities'!D13</f>
        <v>0</v>
      </c>
    </row>
    <row r="6">
      <c r="A6" s="1"/>
      <c r="B6" s="2"/>
      <c r="C6" s="2"/>
      <c r="D6" s="2"/>
      <c r="E6" s="2"/>
      <c r="F6" s="3"/>
      <c r="G6" s="4" t="s">
        <v>0</v>
      </c>
      <c r="H6" s="5"/>
      <c r="I6" s="29" t="str">
        <f>'Marketing Campaign'!D9</f>
        <v>0</v>
      </c>
    </row>
    <row r="7">
      <c r="A7" s="1"/>
      <c r="B7" s="7" t="s">
        <v>55</v>
      </c>
      <c r="C7" s="7" t="s">
        <v>56</v>
      </c>
      <c r="D7" s="7" t="s">
        <v>4</v>
      </c>
      <c r="E7" s="7" t="s">
        <v>57</v>
      </c>
      <c r="F7" s="8"/>
      <c r="G7" s="7" t="s">
        <v>58</v>
      </c>
      <c r="H7" s="7" t="s">
        <v>7</v>
      </c>
      <c r="I7" s="29" t="str">
        <f>'Marketing Campaign'!D10</f>
        <v>0</v>
      </c>
    </row>
    <row r="8">
      <c r="A8" s="1"/>
      <c r="B8" s="9"/>
      <c r="C8" s="10"/>
      <c r="D8" s="10"/>
      <c r="E8" s="10"/>
      <c r="F8" s="11"/>
      <c r="G8" s="12" t="s">
        <v>29</v>
      </c>
      <c r="H8" s="13" t="str">
        <f>'Running Costs'!H24</f>
        <v>£985,000.00</v>
      </c>
      <c r="I8" s="29" t="str">
        <f>'Marketing Campaign'!D11</f>
        <v>0</v>
      </c>
    </row>
    <row r="9">
      <c r="A9" s="1"/>
      <c r="B9" s="14" t="s">
        <v>59</v>
      </c>
      <c r="C9" s="15">
        <v>20.0</v>
      </c>
      <c r="D9" s="16" t="str">
        <f>sum(I1+I2+I3+I4+I5+I6+I7+I8+I9+I10+I11+I12+I13)*100</f>
        <v>0</v>
      </c>
      <c r="E9" s="17" t="str">
        <f t="shared" ref="E9:E22" si="1">sum(C9*D9)</f>
        <v>£0.00</v>
      </c>
      <c r="F9" s="11"/>
      <c r="G9" s="18" t="str">
        <f>'Running Costs'!H23</f>
        <v>£15,000.00</v>
      </c>
      <c r="H9" s="19" t="str">
        <f t="shared" ref="H9:H22" si="2">sum(H8-G9)+E9</f>
        <v>£970,000.00</v>
      </c>
      <c r="I9" s="29" t="str">
        <f>'Marketing Campaign'!D12</f>
        <v>0</v>
      </c>
    </row>
    <row r="10">
      <c r="A10" s="1"/>
      <c r="B10" s="14" t="s">
        <v>60</v>
      </c>
      <c r="C10" s="15" t="str">
        <f t="shared" ref="C10:C22" si="3">C9</f>
        <v>£20.00</v>
      </c>
      <c r="D10" s="16" t="str">
        <f t="shared" ref="D10:D20" si="4">D9*1.05</f>
        <v>0</v>
      </c>
      <c r="E10" s="17" t="str">
        <f t="shared" si="1"/>
        <v>£0.00</v>
      </c>
      <c r="F10" s="11"/>
      <c r="G10" s="18" t="str">
        <f t="shared" ref="G10:G20" si="5">G9</f>
        <v>£15,000.00</v>
      </c>
      <c r="H10" s="19" t="str">
        <f t="shared" si="2"/>
        <v>£955,000.00</v>
      </c>
      <c r="I10" s="29" t="str">
        <f>'Marketing Campaign'!D13</f>
        <v>0</v>
      </c>
    </row>
    <row r="11">
      <c r="A11" s="1"/>
      <c r="B11" s="14" t="s">
        <v>61</v>
      </c>
      <c r="C11" s="15" t="str">
        <f t="shared" si="3"/>
        <v>£20.00</v>
      </c>
      <c r="D11" s="16" t="str">
        <f t="shared" si="4"/>
        <v>0</v>
      </c>
      <c r="E11" s="17" t="str">
        <f t="shared" si="1"/>
        <v>£0.00</v>
      </c>
      <c r="F11" s="11"/>
      <c r="G11" s="18" t="str">
        <f t="shared" si="5"/>
        <v>£15,000.00</v>
      </c>
      <c r="H11" s="19" t="str">
        <f t="shared" si="2"/>
        <v>£940,000.00</v>
      </c>
      <c r="I11" s="29" t="str">
        <f>'Marketing Campaign'!D14</f>
        <v>0</v>
      </c>
    </row>
    <row r="12">
      <c r="A12" s="1"/>
      <c r="B12" s="14" t="s">
        <v>62</v>
      </c>
      <c r="C12" s="15" t="str">
        <f t="shared" si="3"/>
        <v>£20.00</v>
      </c>
      <c r="D12" s="16" t="str">
        <f t="shared" si="4"/>
        <v>0</v>
      </c>
      <c r="E12" s="17" t="str">
        <f t="shared" si="1"/>
        <v>£0.00</v>
      </c>
      <c r="F12" s="11"/>
      <c r="G12" s="18" t="str">
        <f t="shared" si="5"/>
        <v>£15,000.00</v>
      </c>
      <c r="H12" s="19" t="str">
        <f t="shared" si="2"/>
        <v>£925,000.00</v>
      </c>
      <c r="I12" s="29" t="str">
        <f>'Marketing Campaign'!D15</f>
        <v>0</v>
      </c>
    </row>
    <row r="13">
      <c r="A13" s="1"/>
      <c r="B13" s="14" t="s">
        <v>63</v>
      </c>
      <c r="C13" s="15" t="str">
        <f t="shared" si="3"/>
        <v>£20.00</v>
      </c>
      <c r="D13" s="16" t="str">
        <f t="shared" si="4"/>
        <v>0</v>
      </c>
      <c r="E13" s="17" t="str">
        <f t="shared" si="1"/>
        <v>£0.00</v>
      </c>
      <c r="F13" s="11"/>
      <c r="G13" s="18" t="str">
        <f t="shared" si="5"/>
        <v>£15,000.00</v>
      </c>
      <c r="H13" s="19" t="str">
        <f t="shared" si="2"/>
        <v>£910,000.00</v>
      </c>
      <c r="I13" s="29" t="str">
        <f>'Marketing Campaign'!D16</f>
        <v>0</v>
      </c>
    </row>
    <row r="14">
      <c r="A14" s="1"/>
      <c r="B14" s="14" t="s">
        <v>64</v>
      </c>
      <c r="C14" s="15" t="str">
        <f t="shared" si="3"/>
        <v>£20.00</v>
      </c>
      <c r="D14" s="16" t="str">
        <f t="shared" si="4"/>
        <v>0</v>
      </c>
      <c r="E14" s="17" t="str">
        <f t="shared" si="1"/>
        <v>£0.00</v>
      </c>
      <c r="F14" s="11"/>
      <c r="G14" s="18" t="str">
        <f t="shared" si="5"/>
        <v>£15,000.00</v>
      </c>
      <c r="H14" s="19" t="str">
        <f t="shared" si="2"/>
        <v>£895,000.00</v>
      </c>
      <c r="I14" s="30"/>
    </row>
    <row r="15">
      <c r="A15" s="1"/>
      <c r="B15" s="14" t="s">
        <v>65</v>
      </c>
      <c r="C15" s="15" t="str">
        <f t="shared" si="3"/>
        <v>£20.00</v>
      </c>
      <c r="D15" s="16" t="str">
        <f t="shared" si="4"/>
        <v>0</v>
      </c>
      <c r="E15" s="17" t="str">
        <f t="shared" si="1"/>
        <v>£0.00</v>
      </c>
      <c r="F15" s="11"/>
      <c r="G15" s="18" t="str">
        <f t="shared" si="5"/>
        <v>£15,000.00</v>
      </c>
      <c r="H15" s="19" t="str">
        <f t="shared" si="2"/>
        <v>£880,000.00</v>
      </c>
      <c r="I15" s="30"/>
    </row>
    <row r="16">
      <c r="A16" s="1"/>
      <c r="B16" s="14" t="s">
        <v>66</v>
      </c>
      <c r="C16" s="15" t="str">
        <f t="shared" si="3"/>
        <v>£20.00</v>
      </c>
      <c r="D16" s="16" t="str">
        <f t="shared" si="4"/>
        <v>0</v>
      </c>
      <c r="E16" s="17" t="str">
        <f t="shared" si="1"/>
        <v>£0.00</v>
      </c>
      <c r="F16" s="11"/>
      <c r="G16" s="18" t="str">
        <f t="shared" si="5"/>
        <v>£15,000.00</v>
      </c>
      <c r="H16" s="19" t="str">
        <f t="shared" si="2"/>
        <v>£865,000.00</v>
      </c>
      <c r="I16" s="31" t="s">
        <v>29</v>
      </c>
    </row>
    <row r="17">
      <c r="A17" s="1"/>
      <c r="B17" s="14" t="s">
        <v>67</v>
      </c>
      <c r="C17" s="15" t="str">
        <f t="shared" si="3"/>
        <v>£20.00</v>
      </c>
      <c r="D17" s="16" t="str">
        <f t="shared" si="4"/>
        <v>0</v>
      </c>
      <c r="E17" s="17" t="str">
        <f t="shared" si="1"/>
        <v>£0.00</v>
      </c>
      <c r="F17" s="26"/>
      <c r="G17" s="18" t="str">
        <f t="shared" si="5"/>
        <v>£15,000.00</v>
      </c>
      <c r="H17" s="19" t="str">
        <f t="shared" si="2"/>
        <v>£850,000.00</v>
      </c>
      <c r="I17" s="6"/>
    </row>
    <row r="18">
      <c r="A18" s="1"/>
      <c r="B18" s="14" t="s">
        <v>68</v>
      </c>
      <c r="C18" s="15" t="str">
        <f t="shared" si="3"/>
        <v>£20.00</v>
      </c>
      <c r="D18" s="16" t="str">
        <f t="shared" si="4"/>
        <v>0</v>
      </c>
      <c r="E18" s="17" t="str">
        <f t="shared" si="1"/>
        <v>£0.00</v>
      </c>
      <c r="F18" s="26"/>
      <c r="G18" s="18" t="str">
        <f t="shared" si="5"/>
        <v>£15,000.00</v>
      </c>
      <c r="H18" s="19" t="str">
        <f t="shared" si="2"/>
        <v>£835,000.00</v>
      </c>
      <c r="I18" s="6"/>
    </row>
    <row r="19">
      <c r="A19" s="1"/>
      <c r="B19" s="14" t="s">
        <v>69</v>
      </c>
      <c r="C19" s="15" t="str">
        <f t="shared" si="3"/>
        <v>£20.00</v>
      </c>
      <c r="D19" s="16" t="str">
        <f t="shared" si="4"/>
        <v>0</v>
      </c>
      <c r="E19" s="17" t="str">
        <f t="shared" si="1"/>
        <v>£0.00</v>
      </c>
      <c r="F19" s="26"/>
      <c r="G19" s="18" t="str">
        <f t="shared" si="5"/>
        <v>£15,000.00</v>
      </c>
      <c r="H19" s="19" t="str">
        <f t="shared" si="2"/>
        <v>£820,000.00</v>
      </c>
      <c r="I19" s="6"/>
    </row>
    <row r="20">
      <c r="A20" s="1"/>
      <c r="B20" s="14" t="s">
        <v>70</v>
      </c>
      <c r="C20" s="15" t="str">
        <f t="shared" si="3"/>
        <v>£20.00</v>
      </c>
      <c r="D20" s="16" t="str">
        <f t="shared" si="4"/>
        <v>0</v>
      </c>
      <c r="E20" s="17" t="str">
        <f t="shared" si="1"/>
        <v>£0.00</v>
      </c>
      <c r="F20" s="26"/>
      <c r="G20" s="18" t="str">
        <f t="shared" si="5"/>
        <v>£15,000.00</v>
      </c>
      <c r="H20" s="19" t="str">
        <f t="shared" si="2"/>
        <v>£805,000.00</v>
      </c>
      <c r="I20" s="6"/>
    </row>
    <row r="21">
      <c r="A21" s="1"/>
      <c r="B21" s="14" t="s">
        <v>71</v>
      </c>
      <c r="C21" s="15" t="str">
        <f t="shared" si="3"/>
        <v>£20.00</v>
      </c>
      <c r="D21" s="24" t="str">
        <f>sum(D20*12)*1.05</f>
        <v>0</v>
      </c>
      <c r="E21" s="17" t="str">
        <f t="shared" si="1"/>
        <v>£0.00</v>
      </c>
      <c r="F21" s="26"/>
      <c r="G21" s="18" t="str">
        <f>G20*12</f>
        <v>£180,000.00</v>
      </c>
      <c r="H21" s="19" t="str">
        <f t="shared" si="2"/>
        <v>£625,000.00</v>
      </c>
      <c r="I21" s="6"/>
    </row>
    <row r="22">
      <c r="A22" s="1"/>
      <c r="B22" s="14" t="s">
        <v>72</v>
      </c>
      <c r="C22" s="15" t="str">
        <f t="shared" si="3"/>
        <v>£20.00</v>
      </c>
      <c r="D22" s="24" t="str">
        <f>D21*1.05</f>
        <v>0</v>
      </c>
      <c r="E22" s="17" t="str">
        <f t="shared" si="1"/>
        <v>£0.00</v>
      </c>
      <c r="F22" s="26"/>
      <c r="G22" s="18" t="str">
        <f>G21</f>
        <v>£180,000.00</v>
      </c>
      <c r="H22" s="19" t="str">
        <f t="shared" si="2"/>
        <v>£445,000.00</v>
      </c>
      <c r="I22" s="6"/>
    </row>
    <row r="23">
      <c r="A23" s="1"/>
      <c r="B23" s="20"/>
      <c r="F23" s="21"/>
      <c r="G23" s="22" t="s">
        <v>73</v>
      </c>
      <c r="H23" s="25" t="str">
        <f>H22</f>
        <v>£445,000.00</v>
      </c>
      <c r="I23" s="6"/>
    </row>
    <row r="24">
      <c r="A24" s="1"/>
      <c r="B24" s="1"/>
      <c r="C24" s="1"/>
      <c r="D24" s="1"/>
      <c r="E24" s="1"/>
      <c r="F24" s="6"/>
      <c r="G24" s="22" t="s">
        <v>74</v>
      </c>
      <c r="H24" s="25" t="str">
        <f>sum(H23-1000000)</f>
        <v>-£555,000.00</v>
      </c>
      <c r="I24" s="6"/>
    </row>
    <row r="25">
      <c r="A25" s="1"/>
      <c r="B25" s="1"/>
      <c r="C25" s="1"/>
      <c r="D25" s="1"/>
      <c r="E25" s="1"/>
      <c r="F25" s="6"/>
      <c r="G25" s="6"/>
      <c r="H25" s="6"/>
      <c r="I25" s="6"/>
    </row>
    <row r="26">
      <c r="F26" s="27"/>
      <c r="G26" s="27"/>
      <c r="H26" s="27"/>
      <c r="I26" s="27"/>
    </row>
  </sheetData>
  <mergeCells count="2">
    <mergeCell ref="G6:H6"/>
    <mergeCell ref="B23:E23"/>
  </mergeCells>
  <conditionalFormatting sqref="B8:E8">
    <cfRule type="notContainsBlanks" dxfId="0" priority="1">
      <formula>LEN(TRIM(B8))&gt;0</formula>
    </cfRule>
  </conditionalFormatting>
  <conditionalFormatting sqref="H24">
    <cfRule type="cellIs" dxfId="1" priority="2" operator="lessThan">
      <formula>0</formula>
    </cfRule>
  </conditionalFormatting>
  <drawing r:id="rId1"/>
</worksheet>
</file>